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výstavba" sheetId="3" r:id="rId1"/>
    <sheet name="rekonštrukcia" sheetId="2" r:id="rId2"/>
    <sheet name="percentuálne limity" sheetId="4" state="hidden" r:id="rId3"/>
  </sheets>
  <definedNames>
    <definedName name="IaK">'percentuálne limity'!$B$26:$B$31</definedName>
    <definedName name="Informovanie">'percentuálne limity'!$B$27:$B$31</definedName>
  </definedNames>
  <calcPr calcId="152511"/>
</workbook>
</file>

<file path=xl/calcChain.xml><?xml version="1.0" encoding="utf-8"?>
<calcChain xmlns="http://schemas.openxmlformats.org/spreadsheetml/2006/main">
  <c r="D25" i="2" l="1"/>
  <c r="D27" i="3"/>
  <c r="D26" i="3"/>
  <c r="D19" i="3"/>
  <c r="C17" i="2" l="1"/>
  <c r="D17" i="2" s="1"/>
  <c r="D26" i="2" l="1"/>
  <c r="D28" i="3"/>
  <c r="C16" i="3" l="1"/>
  <c r="D16" i="3" s="1"/>
  <c r="D9" i="2" l="1"/>
  <c r="C16" i="2" l="1"/>
  <c r="D16" i="2" s="1"/>
  <c r="C15" i="2"/>
  <c r="D15" i="2" s="1"/>
  <c r="C14" i="2"/>
  <c r="D14" i="2" s="1"/>
  <c r="D19" i="2" s="1"/>
  <c r="C18" i="3"/>
  <c r="D18" i="3" s="1"/>
  <c r="C19" i="3"/>
  <c r="D10" i="2" l="1"/>
  <c r="D5" i="2"/>
  <c r="D4" i="2"/>
  <c r="D6" i="2" l="1"/>
  <c r="D20" i="2" l="1"/>
  <c r="C17" i="3"/>
  <c r="D17" i="3" s="1"/>
  <c r="D21" i="3" l="1"/>
  <c r="C24" i="2"/>
  <c r="D24" i="2" s="1"/>
  <c r="C22" i="2"/>
  <c r="D22" i="2" s="1"/>
  <c r="D10" i="3"/>
  <c r="D11" i="3" s="1"/>
  <c r="D5" i="3"/>
  <c r="D4" i="3"/>
  <c r="D27" i="2" l="1"/>
  <c r="D28" i="2" s="1"/>
  <c r="D30" i="2" s="1"/>
  <c r="E30" i="2" s="1"/>
  <c r="D6" i="3"/>
  <c r="D22" i="3" l="1"/>
  <c r="C26" i="3" s="1"/>
  <c r="C24" i="3" l="1"/>
  <c r="D24" i="3" l="1"/>
  <c r="D29" i="3" s="1"/>
  <c r="D30" i="3" s="1"/>
  <c r="D32" i="3" s="1"/>
  <c r="E32" i="3" s="1"/>
</calcChain>
</file>

<file path=xl/comments1.xml><?xml version="1.0" encoding="utf-8"?>
<comments xmlns="http://schemas.openxmlformats.org/spreadsheetml/2006/main">
  <authors>
    <author>Autor</author>
  </authors>
  <commentList>
    <comment ref="D9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vyplniť sumu za stavebné práce bez DPH</t>
        </r>
      </text>
    </comment>
    <comment ref="D20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interný manažment - priame výdavky (sumu za celkovú cenu práce za celé obdobie realizácie projektu)  - v zmysle prílohy 8 ŽoNFP, Manažement detail</t>
        </r>
      </text>
    </comment>
    <comment ref="D25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interný manažment - nepriame výdavky (sumu za celkovú cenu práce za celé obdobie realizácie projektu)  - v zmysle prílohy 8 ŽoNFP, Manažement detail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8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vyplniť sumu za stavebné práce bez DPH</t>
        </r>
      </text>
    </comment>
    <comment ref="D18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interný manažment - priame výdavky (sumu za celkovú cenu práce za celé obdobie realizácie projektu) - v zmysle prílohy 8 ŽoNFP, Manažement detail</t>
        </r>
      </text>
    </comment>
    <comment ref="D23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interný manažment - nepriame výdavky (sumu za celkovú cenu práce za celé obdobie realizácie projektu</t>
        </r>
        <r>
          <rPr>
            <sz val="9"/>
            <color indexed="81"/>
            <rFont val="Segoe UI"/>
            <family val="2"/>
            <charset val="238"/>
          </rPr>
          <t>) - v zmysle prílohy 8 ŽoNFP, Manažement detail</t>
        </r>
      </text>
    </comment>
  </commentList>
</comments>
</file>

<file path=xl/sharedStrings.xml><?xml version="1.0" encoding="utf-8"?>
<sst xmlns="http://schemas.openxmlformats.org/spreadsheetml/2006/main" count="143" uniqueCount="65">
  <si>
    <t>Dočasný pútač</t>
  </si>
  <si>
    <t>Stavebné práce</t>
  </si>
  <si>
    <t>s DPH</t>
  </si>
  <si>
    <t>Benchmark 
na dieťa</t>
  </si>
  <si>
    <t>Murovaná, resp. monolitická stavba</t>
  </si>
  <si>
    <t>Modulová (kontajnerová) stavba</t>
  </si>
  <si>
    <t>Počet detí*
(plánovaná kapacita)</t>
  </si>
  <si>
    <t>suma bez DPH</t>
  </si>
  <si>
    <t>DPH</t>
  </si>
  <si>
    <t>Hlavné aktivity / Priame výdavky</t>
  </si>
  <si>
    <t>Podporné aktivity / Nepriame  výdavky</t>
  </si>
  <si>
    <t>Rezerva na nepredvídané výdavky súvisiace so stavebnými prácami</t>
  </si>
  <si>
    <t>Interiérové a exteriérové vybavenie</t>
  </si>
  <si>
    <t>Stavebný dozor</t>
  </si>
  <si>
    <t>Suma spolu za Podporné aktivity / Nepriame  výdavky</t>
  </si>
  <si>
    <t>Percentuálny limit
(%)</t>
  </si>
  <si>
    <t>maximálne do limitu nepriamych výdavkov</t>
  </si>
  <si>
    <t>Stanovenie finančných a percentuálnych limitov: Výstavba nových predškolských zariadení v obciach s prítomnosťou MRK</t>
  </si>
  <si>
    <t>Stanovenie finančných a percentuálnych limitov: Rekonštrukcia predškolských zariadení v obciach s prítomnosťou MRK s dôrazom na rozšírenie kapacity</t>
  </si>
  <si>
    <t>Percentuálne limity s väzbou na priame výdvavky</t>
  </si>
  <si>
    <t>maximálne % z celkových oprávnených výdavkov na stavebné práce s DPH</t>
  </si>
  <si>
    <t>Typ výdavku</t>
  </si>
  <si>
    <t>Popis</t>
  </si>
  <si>
    <t>Percentuálny limit</t>
  </si>
  <si>
    <t>od</t>
  </si>
  <si>
    <t>do</t>
  </si>
  <si>
    <t>a viac</t>
  </si>
  <si>
    <t>Projektová dokumentácia, energetický certifikát</t>
  </si>
  <si>
    <t>Pásmo</t>
  </si>
  <si>
    <t>Oprávnené výdavky na stavebné práce bez DPH (v EUR)</t>
  </si>
  <si>
    <t>Percentuálne limity s väzbou na nepriame výdvavky</t>
  </si>
  <si>
    <t>Celkové nepriame výdavky</t>
  </si>
  <si>
    <t>Celkové priame oprávnené výdavky bez DPH (v EUR)</t>
  </si>
  <si>
    <t>-</t>
  </si>
  <si>
    <t>maximálne %</t>
  </si>
  <si>
    <t>všeobecné stavby;
maximálne %</t>
  </si>
  <si>
    <t>Realizácia procesu VO (Externé služby)</t>
  </si>
  <si>
    <t>Realizácia procesu VO 
(Externé služby)</t>
  </si>
  <si>
    <t>Externý manažment
(Externé služby)</t>
  </si>
  <si>
    <t>Informovanie a komunikácia</t>
  </si>
  <si>
    <t>Finančný limit</t>
  </si>
  <si>
    <t>Stála tabuľa</t>
  </si>
  <si>
    <t>Plagát</t>
  </si>
  <si>
    <t>Maximálny oprávnený výdavok na aktivitu</t>
  </si>
  <si>
    <t>Maximálna suma nepriamych výdavkov</t>
  </si>
  <si>
    <t>Externý manažment (Externé služby)</t>
  </si>
  <si>
    <t>vo vedľajšej bunke zvoliť typ</t>
  </si>
  <si>
    <t>Kontrola celkových oprávnených výdavkov projektu s rozpočtom vyrátaným na základe benchmarku</t>
  </si>
  <si>
    <t>Celkové oprávnené výdavky projetku vyrátané na základe benchmarku</t>
  </si>
  <si>
    <t>Typ aktivity</t>
  </si>
  <si>
    <t>Rekonštrukcia existujúcej budovy (benchmark na existujúce miesta v MŠ)</t>
  </si>
  <si>
    <t>Počet detí*
(existujúca kapacita a novovytvorené miesta)</t>
  </si>
  <si>
    <t>*v 1. riadku vyplniť existujúcu kapacitu MŠ, v 2. riadku vyplniť plánované novovytvorené miesta</t>
  </si>
  <si>
    <t>*vyplniť počet detí pri plánovanom type stavby, vypĺňať iba jeden vybraný riadok</t>
  </si>
  <si>
    <t>Suma spolu za Hlavné aktivity / Priame výdavky (s DPH)</t>
  </si>
  <si>
    <t>Suma spolu za Hlavné aktivity / Priame výdavky (bez DPH)</t>
  </si>
  <si>
    <t>Neuvedené</t>
  </si>
  <si>
    <r>
      <t xml:space="preserve">Spolu s interným manažmentom (osobné výdavky) maximálne do limitu nepriamych výdavkov </t>
    </r>
    <r>
      <rPr>
        <b/>
        <i/>
        <sz val="9"/>
        <color rgb="FFFF0000"/>
        <rFont val="Calibri"/>
        <family val="2"/>
        <charset val="238"/>
        <scheme val="minor"/>
      </rPr>
      <t>za podmienky zachovania finančných limitov (EUR/hod).</t>
    </r>
  </si>
  <si>
    <r>
      <t>Rozšírenie kapacít existujúcej budovy (benchmark na novovytvorené miesta v MŠ)_</t>
    </r>
    <r>
      <rPr>
        <b/>
        <sz val="11"/>
        <color rgb="FFFF0000"/>
        <rFont val="Calibri"/>
        <family val="2"/>
        <charset val="238"/>
        <scheme val="minor"/>
      </rPr>
      <t>navýšenie kapacity minimálne o 30%</t>
    </r>
  </si>
  <si>
    <t>Celkové oprávnené výdavky projektu (COV)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</si>
  <si>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</si>
  <si>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Interný manažment (osobné výdavky) - priame výdavky v zmysle prílohy 8 ŽoNFP, Manažment detail</t>
  </si>
  <si>
    <t>Interný manažment (osobné výdavky) - nepriame výdavky v zmysle prílohy 8 ŽoNFP, Manažment detail</t>
  </si>
  <si>
    <t>Kombinácia: Dočasný pútač a stála tabuľa</t>
  </si>
  <si>
    <t>Kombinácia: Dočasný pútač, stála tabuľa a plagát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</si>
</sst>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9"/>
      <color indexed="81"/>
      <name val="Segoe UI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4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/>
    <xf numFmtId="4" fontId="0" fillId="0" borderId="0" xfId="0" applyNumberFormat="1" applyAlignment="1">
      <alignment vertical="center"/>
    </xf>
    <xf numFmtId="165" fontId="0" fillId="0" borderId="0" xfId="0" applyNumberFormat="1"/>
    <xf numFmtId="0" fontId="0" fillId="0" borderId="1" xfId="0" applyBorder="1" applyAlignment="1">
      <alignment vertical="center"/>
    </xf>
    <xf numFmtId="164" fontId="0" fillId="4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0" fontId="0" fillId="0" borderId="0" xfId="0" applyNumberFormat="1" applyAlignment="1">
      <alignment vertical="center"/>
    </xf>
    <xf numFmtId="2" fontId="0" fillId="0" borderId="0" xfId="0" applyNumberFormat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0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4" fontId="0" fillId="0" borderId="12" xfId="0" applyNumberFormat="1" applyBorder="1" applyAlignment="1">
      <alignment horizontal="right" vertical="center"/>
    </xf>
    <xf numFmtId="10" fontId="0" fillId="0" borderId="14" xfId="0" applyNumberFormat="1" applyBorder="1" applyAlignment="1">
      <alignment vertical="center"/>
    </xf>
    <xf numFmtId="4" fontId="0" fillId="0" borderId="14" xfId="0" applyNumberFormat="1" applyBorder="1" applyAlignment="1">
      <alignment vertical="center" wrapText="1"/>
    </xf>
    <xf numFmtId="4" fontId="0" fillId="0" borderId="15" xfId="0" applyNumberFormat="1" applyBorder="1" applyAlignment="1">
      <alignment horizontal="right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10" fontId="0" fillId="0" borderId="17" xfId="0" applyNumberFormat="1" applyBorder="1" applyAlignment="1">
      <alignment vertical="center"/>
    </xf>
    <xf numFmtId="4" fontId="0" fillId="0" borderId="17" xfId="0" applyNumberFormat="1" applyBorder="1" applyAlignment="1">
      <alignment vertical="center" wrapText="1"/>
    </xf>
    <xf numFmtId="4" fontId="0" fillId="0" borderId="18" xfId="0" applyNumberFormat="1" applyBorder="1" applyAlignment="1">
      <alignment vertical="center"/>
    </xf>
    <xf numFmtId="0" fontId="0" fillId="0" borderId="17" xfId="0" applyBorder="1" applyAlignment="1">
      <alignment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5" borderId="15" xfId="0" applyFill="1" applyBorder="1" applyAlignment="1">
      <alignment horizontal="center" vertical="center" wrapText="1"/>
    </xf>
    <xf numFmtId="0" fontId="0" fillId="5" borderId="19" xfId="0" applyFill="1" applyBorder="1" applyAlignment="1">
      <alignment vertical="center" wrapText="1"/>
    </xf>
    <xf numFmtId="0" fontId="0" fillId="5" borderId="20" xfId="0" applyFill="1" applyBorder="1" applyAlignment="1">
      <alignment horizontal="center" vertical="center" wrapText="1"/>
    </xf>
    <xf numFmtId="4" fontId="0" fillId="2" borderId="17" xfId="0" applyNumberFormat="1" applyFill="1" applyBorder="1" applyAlignment="1">
      <alignment horizontal="center" vertical="center"/>
    </xf>
    <xf numFmtId="4" fontId="4" fillId="3" borderId="14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vertical="center"/>
    </xf>
    <xf numFmtId="3" fontId="4" fillId="3" borderId="17" xfId="0" applyNumberFormat="1" applyFont="1" applyFill="1" applyBorder="1" applyAlignment="1">
      <alignment horizontal="center" vertical="center" wrapText="1"/>
    </xf>
    <xf numFmtId="4" fontId="4" fillId="3" borderId="18" xfId="0" applyNumberFormat="1" applyFont="1" applyFill="1" applyBorder="1" applyAlignment="1">
      <alignment horizontal="center" vertical="center" wrapText="1"/>
    </xf>
    <xf numFmtId="4" fontId="4" fillId="2" borderId="29" xfId="0" applyNumberFormat="1" applyFont="1" applyFill="1" applyBorder="1" applyAlignment="1">
      <alignment horizontal="center" vertical="center"/>
    </xf>
    <xf numFmtId="4" fontId="4" fillId="2" borderId="29" xfId="0" applyNumberFormat="1" applyFont="1" applyFill="1" applyBorder="1" applyAlignment="1">
      <alignment vertical="center"/>
    </xf>
    <xf numFmtId="4" fontId="3" fillId="6" borderId="20" xfId="0" applyNumberFormat="1" applyFont="1" applyFill="1" applyBorder="1" applyAlignment="1">
      <alignment vertical="center"/>
    </xf>
    <xf numFmtId="4" fontId="3" fillId="6" borderId="21" xfId="0" applyNumberFormat="1" applyFont="1" applyFill="1" applyBorder="1" applyAlignment="1">
      <alignment vertical="center"/>
    </xf>
    <xf numFmtId="0" fontId="4" fillId="4" borderId="33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/>
    </xf>
    <xf numFmtId="164" fontId="4" fillId="3" borderId="12" xfId="0" applyNumberFormat="1" applyFont="1" applyFill="1" applyBorder="1" applyAlignment="1">
      <alignment vertical="center"/>
    </xf>
    <xf numFmtId="164" fontId="4" fillId="3" borderId="15" xfId="0" applyNumberFormat="1" applyFont="1" applyFill="1" applyBorder="1" applyAlignment="1">
      <alignment vertical="center"/>
    </xf>
    <xf numFmtId="3" fontId="4" fillId="6" borderId="20" xfId="0" applyNumberFormat="1" applyFont="1" applyFill="1" applyBorder="1" applyAlignment="1">
      <alignment horizontal="center" vertical="center" wrapText="1"/>
    </xf>
    <xf numFmtId="4" fontId="4" fillId="6" borderId="21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10" fontId="0" fillId="7" borderId="1" xfId="0" applyNumberFormat="1" applyFill="1" applyBorder="1" applyAlignment="1">
      <alignment horizontal="center" vertical="center"/>
    </xf>
    <xf numFmtId="4" fontId="0" fillId="7" borderId="1" xfId="0" applyNumberFormat="1" applyFill="1" applyBorder="1" applyAlignment="1">
      <alignment vertical="center"/>
    </xf>
    <xf numFmtId="4" fontId="2" fillId="7" borderId="1" xfId="0" applyNumberFormat="1" applyFont="1" applyFill="1" applyBorder="1" applyAlignment="1">
      <alignment horizontal="center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vertical="center"/>
    </xf>
    <xf numFmtId="164" fontId="4" fillId="3" borderId="35" xfId="0" applyNumberFormat="1" applyFont="1" applyFill="1" applyBorder="1" applyAlignment="1">
      <alignment vertical="center"/>
    </xf>
    <xf numFmtId="0" fontId="6" fillId="0" borderId="0" xfId="0" applyFont="1" applyAlignment="1">
      <alignment vertical="top"/>
    </xf>
    <xf numFmtId="0" fontId="6" fillId="0" borderId="0" xfId="0" applyFont="1"/>
    <xf numFmtId="164" fontId="0" fillId="3" borderId="1" xfId="0" applyNumberFormat="1" applyFill="1" applyBorder="1" applyAlignment="1">
      <alignment vertical="center"/>
    </xf>
    <xf numFmtId="164" fontId="0" fillId="3" borderId="14" xfId="0" applyNumberFormat="1" applyFill="1" applyBorder="1" applyAlignment="1">
      <alignment vertical="center"/>
    </xf>
    <xf numFmtId="0" fontId="0" fillId="0" borderId="36" xfId="0" applyBorder="1" applyAlignment="1">
      <alignment horizontal="left" vertical="center" wrapText="1"/>
    </xf>
    <xf numFmtId="10" fontId="0" fillId="0" borderId="29" xfId="0" applyNumberFormat="1" applyBorder="1" applyAlignment="1">
      <alignment horizontal="center" vertical="center"/>
    </xf>
    <xf numFmtId="4" fontId="0" fillId="0" borderId="39" xfId="0" applyNumberFormat="1" applyBorder="1" applyAlignment="1">
      <alignment vertical="center"/>
    </xf>
    <xf numFmtId="10" fontId="6" fillId="0" borderId="29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 wrapText="1"/>
    </xf>
    <xf numFmtId="4" fontId="0" fillId="0" borderId="29" xfId="0" applyNumberFormat="1" applyBorder="1" applyAlignment="1">
      <alignment horizontal="center" vertical="center" wrapText="1"/>
    </xf>
    <xf numFmtId="4" fontId="0" fillId="0" borderId="39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4" fontId="0" fillId="0" borderId="17" xfId="0" applyNumberFormat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10" fontId="0" fillId="5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10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vertical="center" wrapText="1"/>
    </xf>
    <xf numFmtId="4" fontId="0" fillId="0" borderId="41" xfId="0" applyNumberFormat="1" applyBorder="1" applyAlignment="1">
      <alignment horizontal="right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0" fillId="7" borderId="28" xfId="0" applyNumberFormat="1" applyFill="1" applyBorder="1" applyAlignment="1">
      <alignment horizontal="left" vertical="center"/>
    </xf>
    <xf numFmtId="4" fontId="0" fillId="7" borderId="23" xfId="0" applyNumberForma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left" vertical="center"/>
    </xf>
    <xf numFmtId="4" fontId="4" fillId="2" borderId="3" xfId="0" applyNumberFormat="1" applyFont="1" applyFill="1" applyBorder="1" applyAlignment="1">
      <alignment horizontal="left" vertical="center"/>
    </xf>
    <xf numFmtId="4" fontId="0" fillId="0" borderId="22" xfId="0" applyNumberFormat="1" applyBorder="1" applyAlignment="1">
      <alignment horizontal="left" vertical="center"/>
    </xf>
    <xf numFmtId="4" fontId="0" fillId="0" borderId="23" xfId="0" applyNumberFormat="1" applyBorder="1" applyAlignment="1">
      <alignment horizontal="left" vertical="center"/>
    </xf>
    <xf numFmtId="4" fontId="4" fillId="3" borderId="25" xfId="0" applyNumberFormat="1" applyFont="1" applyFill="1" applyBorder="1" applyAlignment="1">
      <alignment horizontal="left" vertical="center"/>
    </xf>
    <xf numFmtId="4" fontId="4" fillId="3" borderId="26" xfId="0" applyNumberFormat="1" applyFont="1" applyFill="1" applyBorder="1" applyAlignment="1">
      <alignment horizontal="left" vertical="center"/>
    </xf>
    <xf numFmtId="4" fontId="4" fillId="2" borderId="27" xfId="0" applyNumberFormat="1" applyFont="1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" fontId="4" fillId="0" borderId="2" xfId="0" applyNumberFormat="1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left" vertical="center"/>
    </xf>
    <xf numFmtId="4" fontId="4" fillId="0" borderId="7" xfId="0" applyNumberFormat="1" applyFont="1" applyBorder="1" applyAlignment="1">
      <alignment horizontal="left" vertical="center"/>
    </xf>
    <xf numFmtId="4" fontId="1" fillId="3" borderId="25" xfId="0" applyNumberFormat="1" applyFont="1" applyFill="1" applyBorder="1" applyAlignment="1">
      <alignment horizontal="left" vertical="center"/>
    </xf>
    <xf numFmtId="4" fontId="1" fillId="3" borderId="26" xfId="0" applyNumberFormat="1" applyFont="1" applyFill="1" applyBorder="1" applyAlignment="1">
      <alignment horizontal="left" vertical="center"/>
    </xf>
    <xf numFmtId="4" fontId="4" fillId="6" borderId="30" xfId="0" applyNumberFormat="1" applyFont="1" applyFill="1" applyBorder="1" applyAlignment="1">
      <alignment horizontal="left" vertical="center"/>
    </xf>
    <xf numFmtId="4" fontId="4" fillId="6" borderId="31" xfId="0" applyNumberFormat="1" applyFont="1" applyFill="1" applyBorder="1" applyAlignment="1">
      <alignment horizontal="left" vertical="center"/>
    </xf>
    <xf numFmtId="4" fontId="4" fillId="3" borderId="34" xfId="0" applyNumberFormat="1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left" vertical="center"/>
    </xf>
    <xf numFmtId="4" fontId="3" fillId="6" borderId="30" xfId="0" applyNumberFormat="1" applyFont="1" applyFill="1" applyBorder="1" applyAlignment="1">
      <alignment horizontal="left" vertical="center"/>
    </xf>
    <xf numFmtId="4" fontId="3" fillId="6" borderId="31" xfId="0" applyNumberFormat="1" applyFont="1" applyFill="1" applyBorder="1" applyAlignment="1">
      <alignment horizontal="left" vertical="center"/>
    </xf>
    <xf numFmtId="4" fontId="0" fillId="0" borderId="22" xfId="0" applyNumberFormat="1" applyBorder="1" applyAlignment="1">
      <alignment horizontal="left" vertical="center" wrapText="1"/>
    </xf>
    <xf numFmtId="4" fontId="0" fillId="0" borderId="23" xfId="0" applyNumberForma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4" fontId="0" fillId="5" borderId="20" xfId="0" applyNumberFormat="1" applyFill="1" applyBorder="1" applyAlignment="1">
      <alignment horizontal="center" vertical="center" wrapText="1"/>
    </xf>
    <xf numFmtId="4" fontId="0" fillId="5" borderId="21" xfId="0" applyNumberFormat="1" applyFill="1" applyBorder="1" applyAlignment="1">
      <alignment horizontal="center" vertical="center" wrapText="1"/>
    </xf>
    <xf numFmtId="2" fontId="0" fillId="5" borderId="20" xfId="0" applyNumberFormat="1" applyFill="1" applyBorder="1" applyAlignment="1">
      <alignment horizontal="center" vertical="center" wrapText="1"/>
    </xf>
    <xf numFmtId="2" fontId="0" fillId="5" borderId="21" xfId="0" applyNumberForma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</cellXfs>
  <cellStyles count="1">
    <cellStyle name="Normálne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2"/>
  <sheetViews>
    <sheetView workbookViewId="0">
      <pane ySplit="1" topLeftCell="A8" activePane="bottomLeft" state="frozen"/>
      <selection pane="bottomLeft" activeCell="D28" sqref="D28"/>
    </sheetView>
  </sheetViews>
  <sheetFormatPr defaultRowHeight="15" x14ac:dyDescent="0.25"/>
  <cols>
    <col min="1" max="1" width="64" customWidth="1"/>
    <col min="2" max="2" width="23.42578125" customWidth="1"/>
    <col min="3" max="3" width="31.7109375" customWidth="1"/>
    <col min="4" max="4" width="22.42578125" customWidth="1"/>
    <col min="5" max="5" width="17.42578125" customWidth="1"/>
  </cols>
  <sheetData>
    <row r="1" spans="1:11" ht="42" customHeight="1" x14ac:dyDescent="0.25">
      <c r="A1" s="93" t="s">
        <v>17</v>
      </c>
      <c r="B1" s="93"/>
      <c r="C1" s="93"/>
      <c r="D1" s="93"/>
    </row>
    <row r="2" spans="1:11" ht="15.75" thickBot="1" x14ac:dyDescent="0.3"/>
    <row r="3" spans="1:11" ht="60" x14ac:dyDescent="0.25">
      <c r="A3" s="55" t="s">
        <v>49</v>
      </c>
      <c r="B3" s="53" t="s">
        <v>3</v>
      </c>
      <c r="C3" s="53" t="s">
        <v>6</v>
      </c>
      <c r="D3" s="54" t="s">
        <v>48</v>
      </c>
      <c r="E3" s="3"/>
      <c r="F3" s="3"/>
      <c r="G3" s="3"/>
      <c r="H3" s="3"/>
      <c r="I3" s="3"/>
      <c r="J3" s="3"/>
      <c r="K3" s="3"/>
    </row>
    <row r="4" spans="1:11" x14ac:dyDescent="0.25">
      <c r="A4" s="19" t="s">
        <v>4</v>
      </c>
      <c r="B4" s="70">
        <v>6500</v>
      </c>
      <c r="C4" s="60"/>
      <c r="D4" s="56">
        <f>ROUND(B4*C4,2)</f>
        <v>0</v>
      </c>
      <c r="E4" s="3"/>
      <c r="F4" s="3"/>
      <c r="G4" s="3"/>
      <c r="H4" s="3"/>
      <c r="I4" s="3"/>
      <c r="J4" s="3"/>
      <c r="K4" s="3"/>
    </row>
    <row r="5" spans="1:11" ht="15.75" thickBot="1" x14ac:dyDescent="0.3">
      <c r="A5" s="52" t="s">
        <v>5</v>
      </c>
      <c r="B5" s="71">
        <v>2400</v>
      </c>
      <c r="C5" s="61"/>
      <c r="D5" s="57">
        <f>ROUND(B5*C5,2)</f>
        <v>0</v>
      </c>
      <c r="E5" s="3"/>
      <c r="F5" s="3"/>
      <c r="G5" s="3"/>
      <c r="H5" s="3"/>
      <c r="I5" s="3"/>
      <c r="J5" s="3"/>
      <c r="K5" s="3"/>
    </row>
    <row r="6" spans="1:11" x14ac:dyDescent="0.25">
      <c r="A6" s="69" t="s">
        <v>53</v>
      </c>
      <c r="B6" s="3"/>
      <c r="C6" s="3"/>
      <c r="D6" s="4">
        <f>SUM(D4:D5)</f>
        <v>0</v>
      </c>
      <c r="E6" s="3"/>
      <c r="F6" s="3"/>
      <c r="G6" s="3"/>
      <c r="H6" s="3"/>
      <c r="I6" s="3"/>
      <c r="J6" s="3"/>
      <c r="K6" s="3"/>
    </row>
    <row r="7" spans="1:11" x14ac:dyDescent="0.25">
      <c r="A7" s="7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104" t="s">
        <v>1</v>
      </c>
      <c r="B9" s="105"/>
      <c r="C9" s="10" t="s">
        <v>7</v>
      </c>
      <c r="D9" s="11"/>
      <c r="E9" s="3"/>
      <c r="F9" s="3"/>
      <c r="G9" s="3"/>
      <c r="H9" s="3"/>
      <c r="I9" s="3"/>
      <c r="J9" s="3"/>
      <c r="K9" s="3"/>
    </row>
    <row r="10" spans="1:11" x14ac:dyDescent="0.25">
      <c r="A10" s="106"/>
      <c r="B10" s="107"/>
      <c r="C10" s="10" t="s">
        <v>8</v>
      </c>
      <c r="D10" s="6">
        <f>ROUND(D9*0.2,2)</f>
        <v>0</v>
      </c>
      <c r="E10" s="3"/>
      <c r="F10" s="3"/>
      <c r="G10" s="3"/>
      <c r="H10" s="3"/>
      <c r="I10" s="3"/>
      <c r="J10" s="3"/>
      <c r="K10" s="3"/>
    </row>
    <row r="11" spans="1:11" x14ac:dyDescent="0.25">
      <c r="A11" s="108"/>
      <c r="B11" s="109"/>
      <c r="C11" s="10" t="s">
        <v>2</v>
      </c>
      <c r="D11" s="6">
        <f>ROUND(D9+D10,2)</f>
        <v>0</v>
      </c>
      <c r="E11" s="3"/>
      <c r="F11" s="3"/>
      <c r="G11" s="3"/>
      <c r="H11" s="3"/>
      <c r="I11" s="3"/>
      <c r="J11" s="3"/>
      <c r="K11" s="3"/>
    </row>
    <row r="12" spans="1:11" x14ac:dyDescent="0.25">
      <c r="A12" s="1"/>
      <c r="B12" s="1"/>
      <c r="C12" s="1"/>
      <c r="D12" s="9"/>
      <c r="E12" s="3"/>
      <c r="F12" s="3"/>
      <c r="G12" s="3"/>
      <c r="H12" s="3"/>
      <c r="I12" s="3"/>
      <c r="J12" s="3"/>
      <c r="K12" s="3"/>
    </row>
    <row r="13" spans="1:11" ht="15.75" thickBot="1" x14ac:dyDescent="0.3">
      <c r="A13" s="1"/>
      <c r="B13" s="2"/>
      <c r="C13" s="1"/>
      <c r="D13" s="1"/>
      <c r="E13" s="3"/>
      <c r="F13" s="3"/>
      <c r="G13" s="3"/>
      <c r="H13" s="3"/>
      <c r="I13" s="3"/>
      <c r="J13" s="3"/>
      <c r="K13" s="3"/>
    </row>
    <row r="14" spans="1:11" ht="30.75" thickBot="1" x14ac:dyDescent="0.3">
      <c r="A14" s="112" t="s">
        <v>49</v>
      </c>
      <c r="B14" s="113"/>
      <c r="C14" s="58" t="s">
        <v>15</v>
      </c>
      <c r="D14" s="59" t="s">
        <v>43</v>
      </c>
      <c r="E14" s="3"/>
      <c r="F14" s="3"/>
      <c r="G14" s="3"/>
      <c r="H14" s="3"/>
      <c r="I14" s="3"/>
      <c r="J14" s="3"/>
      <c r="K14" s="3"/>
    </row>
    <row r="15" spans="1:11" x14ac:dyDescent="0.25">
      <c r="A15" s="114" t="s">
        <v>9</v>
      </c>
      <c r="B15" s="115"/>
      <c r="C15" s="45" t="s">
        <v>33</v>
      </c>
      <c r="D15" s="46" t="s">
        <v>33</v>
      </c>
      <c r="E15" s="3"/>
      <c r="F15" s="3"/>
      <c r="G15" s="3"/>
      <c r="H15" s="3"/>
      <c r="I15" s="3"/>
      <c r="J15" s="3"/>
      <c r="K15" s="3"/>
    </row>
    <row r="16" spans="1:11" x14ac:dyDescent="0.25">
      <c r="A16" s="98" t="s">
        <v>11</v>
      </c>
      <c r="B16" s="99"/>
      <c r="C16" s="26">
        <f>'percentuálne limity'!C6</f>
        <v>2.5000000000000001E-2</v>
      </c>
      <c r="D16" s="21">
        <f>ROUND(D11*C16,2)</f>
        <v>0</v>
      </c>
      <c r="E16" s="3"/>
      <c r="F16" s="3"/>
      <c r="G16" s="3"/>
      <c r="H16" s="3"/>
      <c r="I16" s="3"/>
      <c r="J16" s="3"/>
      <c r="K16" s="3"/>
    </row>
    <row r="17" spans="1:11" x14ac:dyDescent="0.25">
      <c r="A17" s="98" t="s">
        <v>12</v>
      </c>
      <c r="B17" s="99"/>
      <c r="C17" s="26">
        <f>'percentuálne limity'!C7</f>
        <v>0.3</v>
      </c>
      <c r="D17" s="21">
        <f>ROUND(D11*C17,2)</f>
        <v>0</v>
      </c>
      <c r="E17" s="3"/>
      <c r="F17" s="3"/>
      <c r="G17" s="3"/>
      <c r="H17" s="3"/>
      <c r="I17" s="3"/>
      <c r="J17" s="3"/>
      <c r="K17" s="3"/>
    </row>
    <row r="18" spans="1:11" x14ac:dyDescent="0.25">
      <c r="A18" s="98" t="s">
        <v>13</v>
      </c>
      <c r="B18" s="99"/>
      <c r="C18" s="26">
        <f>IF(D9&lt;='percentuálne limity'!$E$9,'percentuálne limity'!$C$9,IF(D9&gt;='percentuálne limity'!$D$11,'percentuálne limity'!$C$11,'percentuálne limity'!$C$10))</f>
        <v>1.4999999999999999E-2</v>
      </c>
      <c r="D18" s="21">
        <f>ROUND(D11*C18,2)</f>
        <v>0</v>
      </c>
      <c r="E18" s="3"/>
      <c r="F18" s="3"/>
      <c r="G18" s="3"/>
      <c r="H18" s="3"/>
      <c r="I18" s="3"/>
      <c r="J18" s="3"/>
      <c r="K18" s="3"/>
    </row>
    <row r="19" spans="1:11" x14ac:dyDescent="0.25">
      <c r="A19" s="98" t="s">
        <v>27</v>
      </c>
      <c r="B19" s="99"/>
      <c r="C19" s="26">
        <f>IF((D9)&lt;='percentuálne limity'!$E$12,'percentuálne limity'!$C$12,IF((D9)&gt;='percentuálne limity'!$D$14,'percentuálne limity'!$C$14,'percentuálne limity'!$C$13))</f>
        <v>2.9000000000000001E-2</v>
      </c>
      <c r="D19" s="21">
        <f>ROUND((D11+D17)*C19,2)</f>
        <v>0</v>
      </c>
      <c r="E19" s="3"/>
      <c r="F19" s="3"/>
      <c r="G19" s="3"/>
      <c r="H19" s="3"/>
      <c r="I19" s="3"/>
      <c r="J19" s="3"/>
      <c r="K19" s="3"/>
    </row>
    <row r="20" spans="1:11" ht="44.25" customHeight="1" x14ac:dyDescent="0.25">
      <c r="A20" s="120" t="s">
        <v>61</v>
      </c>
      <c r="B20" s="121"/>
      <c r="C20" s="75" t="s">
        <v>33</v>
      </c>
      <c r="D20" s="74"/>
      <c r="E20" s="87"/>
      <c r="F20" s="3"/>
      <c r="G20" s="3"/>
      <c r="H20" s="3"/>
      <c r="I20" s="3"/>
      <c r="J20" s="3"/>
      <c r="K20" s="3"/>
    </row>
    <row r="21" spans="1:11" ht="15.75" thickBot="1" x14ac:dyDescent="0.3">
      <c r="A21" s="100" t="s">
        <v>54</v>
      </c>
      <c r="B21" s="101"/>
      <c r="C21" s="43" t="s">
        <v>33</v>
      </c>
      <c r="D21" s="44">
        <f>SUM(D11,D16:D20)</f>
        <v>0</v>
      </c>
      <c r="E21" s="3"/>
      <c r="F21" s="3"/>
      <c r="G21" s="3"/>
      <c r="H21" s="3"/>
      <c r="I21" s="3"/>
      <c r="J21" s="3"/>
      <c r="K21" s="3"/>
    </row>
    <row r="22" spans="1:11" ht="15.75" thickBot="1" x14ac:dyDescent="0.3">
      <c r="A22" s="110" t="s">
        <v>55</v>
      </c>
      <c r="B22" s="111"/>
      <c r="C22" s="65"/>
      <c r="D22" s="66">
        <f>ROUND(D21/1.2,2)</f>
        <v>0</v>
      </c>
      <c r="E22" s="3"/>
      <c r="F22" s="3"/>
      <c r="G22" s="3"/>
      <c r="H22" s="3"/>
      <c r="I22" s="3"/>
      <c r="J22" s="3"/>
      <c r="K22" s="3"/>
    </row>
    <row r="23" spans="1:11" x14ac:dyDescent="0.25">
      <c r="A23" s="102" t="s">
        <v>10</v>
      </c>
      <c r="B23" s="103"/>
      <c r="C23" s="42" t="s">
        <v>33</v>
      </c>
      <c r="D23" s="42" t="s">
        <v>33</v>
      </c>
      <c r="E23" s="3"/>
      <c r="F23" s="3"/>
      <c r="G23" s="3"/>
      <c r="H23" s="3"/>
      <c r="I23" s="3"/>
      <c r="J23" s="3"/>
      <c r="K23" s="3"/>
    </row>
    <row r="24" spans="1:11" x14ac:dyDescent="0.25">
      <c r="A24" s="94" t="s">
        <v>44</v>
      </c>
      <c r="B24" s="95"/>
      <c r="C24" s="62">
        <f>IF(D22&lt;='percentuálne limity'!$E$18,'percentuálne limity'!$C$18,IF(D22&gt;='percentuálne limity'!$D$20,'percentuálne limity'!$C$20,'percentuálne limity'!$C$19))</f>
        <v>2.9000000000000001E-2</v>
      </c>
      <c r="D24" s="63">
        <f>ROUND(D21*C24,2)</f>
        <v>0</v>
      </c>
      <c r="E24" s="3"/>
      <c r="F24" s="3"/>
      <c r="G24" s="3"/>
      <c r="H24" s="3"/>
      <c r="I24" s="3"/>
      <c r="J24" s="3"/>
      <c r="K24" s="3"/>
    </row>
    <row r="25" spans="1:11" ht="48" x14ac:dyDescent="0.25">
      <c r="A25" s="120" t="s">
        <v>62</v>
      </c>
      <c r="B25" s="121"/>
      <c r="C25" s="75" t="s">
        <v>57</v>
      </c>
      <c r="D25" s="63"/>
      <c r="E25" s="3"/>
      <c r="F25" s="3"/>
      <c r="G25" s="3"/>
      <c r="H25" s="3"/>
      <c r="I25" s="3"/>
      <c r="J25" s="3"/>
      <c r="K25" s="3"/>
    </row>
    <row r="26" spans="1:11" x14ac:dyDescent="0.25">
      <c r="A26" s="94" t="s">
        <v>36</v>
      </c>
      <c r="B26" s="95"/>
      <c r="C26" s="62">
        <f>IF(D22&lt;='percentuálne limity'!$E$21,'percentuálne limity'!$C$21,IF(D22&gt;='percentuálne limity'!$D$23,'percentuálne limity'!$C$23,'percentuálne limity'!$C$22))</f>
        <v>5.0000000000000001E-3</v>
      </c>
      <c r="D26" s="63">
        <f>ROUND(D21*C26,2)</f>
        <v>0</v>
      </c>
      <c r="E26" s="3"/>
      <c r="F26" s="3"/>
      <c r="G26" s="3"/>
      <c r="H26" s="3"/>
      <c r="I26" s="3"/>
      <c r="J26" s="3"/>
      <c r="K26" s="3"/>
    </row>
    <row r="27" spans="1:11" ht="48" x14ac:dyDescent="0.25">
      <c r="A27" s="94" t="s">
        <v>45</v>
      </c>
      <c r="B27" s="95"/>
      <c r="C27" s="75" t="s">
        <v>57</v>
      </c>
      <c r="D27" s="63">
        <f>ROUND(D24-D26-D28-D25,2)</f>
        <v>0</v>
      </c>
      <c r="E27" s="3"/>
      <c r="F27" s="3"/>
      <c r="G27" s="3"/>
      <c r="H27" s="3"/>
      <c r="I27" s="3"/>
      <c r="J27" s="3"/>
      <c r="K27" s="3"/>
    </row>
    <row r="28" spans="1:11" x14ac:dyDescent="0.25">
      <c r="A28" s="63" t="s">
        <v>39</v>
      </c>
      <c r="B28" s="64" t="s">
        <v>46</v>
      </c>
      <c r="C28" s="92"/>
      <c r="D28" s="63">
        <f>IF(C28="",0,VLOOKUP(C28,'percentuálne limity'!$B$26:$C$31,2,FALSE))</f>
        <v>0</v>
      </c>
      <c r="E28" s="3"/>
      <c r="F28" s="3"/>
      <c r="G28" s="3"/>
      <c r="H28" s="3"/>
      <c r="I28" s="3"/>
      <c r="J28" s="3"/>
      <c r="K28" s="3"/>
    </row>
    <row r="29" spans="1:11" ht="15.75" thickBot="1" x14ac:dyDescent="0.3">
      <c r="A29" s="96" t="s">
        <v>14</v>
      </c>
      <c r="B29" s="97"/>
      <c r="C29" s="47" t="s">
        <v>33</v>
      </c>
      <c r="D29" s="48">
        <f>SUM(D25:D28)</f>
        <v>0</v>
      </c>
      <c r="E29" s="3"/>
      <c r="F29" s="3"/>
      <c r="G29" s="3"/>
      <c r="H29" s="3"/>
      <c r="I29" s="3"/>
      <c r="J29" s="3"/>
      <c r="K29" s="3"/>
    </row>
    <row r="30" spans="1:11" ht="24.75" customHeight="1" thickBot="1" x14ac:dyDescent="0.3">
      <c r="A30" s="118" t="s">
        <v>59</v>
      </c>
      <c r="B30" s="119"/>
      <c r="C30" s="49"/>
      <c r="D30" s="50">
        <f>D21+D29</f>
        <v>0</v>
      </c>
      <c r="E30" s="3"/>
      <c r="F30" s="3"/>
      <c r="G30" s="3"/>
      <c r="H30" s="3"/>
      <c r="I30" s="3"/>
      <c r="J30" s="3"/>
      <c r="K30" s="3"/>
    </row>
    <row r="31" spans="1:11" ht="15.75" thickBo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58.5" customHeight="1" thickBot="1" x14ac:dyDescent="0.3">
      <c r="A32" s="116" t="s">
        <v>47</v>
      </c>
      <c r="B32" s="117"/>
      <c r="C32" s="117"/>
      <c r="D32" s="51" t="str">
        <f>IF(D30&lt;=D6,"rozpočet OK","COV sú vyššie ako rozpočet vypočítaný na základe benchmarku o:")</f>
        <v>rozpočet OK</v>
      </c>
      <c r="E32" s="76" t="str">
        <f>IF(D32="COV sú vyššie ako rozpočet vypočítaný na základe benchmarku o:",D30-D6,"")</f>
        <v/>
      </c>
      <c r="F32" s="3"/>
      <c r="G32" s="3"/>
      <c r="H32" s="3"/>
      <c r="I32" s="3"/>
      <c r="J32" s="3"/>
      <c r="K32" s="3"/>
    </row>
  </sheetData>
  <mergeCells count="19">
    <mergeCell ref="A32:C32"/>
    <mergeCell ref="A30:B30"/>
    <mergeCell ref="A20:B20"/>
    <mergeCell ref="A25:B25"/>
    <mergeCell ref="A1:D1"/>
    <mergeCell ref="A24:B24"/>
    <mergeCell ref="A26:B26"/>
    <mergeCell ref="A27:B27"/>
    <mergeCell ref="A29:B29"/>
    <mergeCell ref="A18:B18"/>
    <mergeCell ref="A19:B19"/>
    <mergeCell ref="A21:B21"/>
    <mergeCell ref="A23:B23"/>
    <mergeCell ref="A9:B11"/>
    <mergeCell ref="A16:B16"/>
    <mergeCell ref="A22:B22"/>
    <mergeCell ref="A14:B14"/>
    <mergeCell ref="A15:B15"/>
    <mergeCell ref="A17:B17"/>
  </mergeCells>
  <conditionalFormatting sqref="D32">
    <cfRule type="containsText" dxfId="7" priority="2" operator="containsText" text="COV sú vyššie ako rozpočet vypočítaný na základe benchmarku o:">
      <formula>NOT(ISERROR(SEARCH("COV sú vyššie ako rozpočet vypočítaný na základe benchmarku o:",D32)))</formula>
    </cfRule>
    <cfRule type="containsText" dxfId="6" priority="3" operator="containsText" text="COV sú vyššie ako rozpočet vyrátaný na základe benchmarku!">
      <formula>NOT(ISERROR(SEARCH("COV sú vyššie ako rozpočet vyrátaný na základe benchmarku!",D32)))</formula>
    </cfRule>
  </conditionalFormatting>
  <conditionalFormatting sqref="E32">
    <cfRule type="notContainsBlanks" dxfId="5" priority="4">
      <formula>LEN(TRIM(E32))&gt;0</formula>
    </cfRule>
  </conditionalFormatting>
  <conditionalFormatting sqref="E20">
    <cfRule type="containsText" dxfId="4" priority="1" operator="containsText" text="CHYBA,suma presahuje limit maximálnej sumy nepriamych výdavkov">
      <formula>NOT(ISERROR(SEARCH("CHYBA,suma presahuje limit maximálnej sumy nepriamych výdavkov",E20)))</formula>
    </cfRule>
  </conditionalFormatting>
  <dataValidations count="1">
    <dataValidation type="list" allowBlank="1" showInputMessage="1" showErrorMessage="1" sqref="C28">
      <formula1>IaK</formula1>
    </dataValidation>
  </dataValidation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&amp;LPríručka k oprávnenosti výdavkov pre NP a DOP verzia 0.2
Príloha č. 4 Výpočet finančných a percentuálnych limitov&amp;CStrana &amp;P z 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"/>
  <sheetViews>
    <sheetView tabSelected="1" workbookViewId="0">
      <pane ySplit="1" topLeftCell="A8" activePane="bottomLeft" state="frozen"/>
      <selection activeCell="H16" sqref="H16"/>
      <selection pane="bottomLeft" activeCell="D26" sqref="D26"/>
    </sheetView>
  </sheetViews>
  <sheetFormatPr defaultRowHeight="15" x14ac:dyDescent="0.25"/>
  <cols>
    <col min="1" max="1" width="59.5703125" customWidth="1"/>
    <col min="2" max="2" width="25.7109375" customWidth="1"/>
    <col min="3" max="3" width="32.5703125" customWidth="1"/>
    <col min="4" max="4" width="22.42578125" customWidth="1"/>
    <col min="5" max="5" width="12.42578125" customWidth="1"/>
  </cols>
  <sheetData>
    <row r="1" spans="1:11" ht="47.25" customHeight="1" x14ac:dyDescent="0.25">
      <c r="A1" s="122" t="s">
        <v>18</v>
      </c>
      <c r="B1" s="122"/>
      <c r="C1" s="122"/>
      <c r="D1" s="122"/>
    </row>
    <row r="2" spans="1:11" ht="15.75" thickBot="1" x14ac:dyDescent="0.3"/>
    <row r="3" spans="1:11" ht="60" x14ac:dyDescent="0.25">
      <c r="A3" s="55" t="s">
        <v>49</v>
      </c>
      <c r="B3" s="53" t="s">
        <v>3</v>
      </c>
      <c r="C3" s="53" t="s">
        <v>51</v>
      </c>
      <c r="D3" s="54" t="s">
        <v>48</v>
      </c>
      <c r="E3" s="3"/>
      <c r="F3" s="3"/>
      <c r="G3" s="3"/>
      <c r="H3" s="3"/>
      <c r="I3" s="3"/>
      <c r="J3" s="3"/>
      <c r="K3" s="3"/>
    </row>
    <row r="4" spans="1:11" ht="30" x14ac:dyDescent="0.25">
      <c r="A4" s="19" t="s">
        <v>50</v>
      </c>
      <c r="B4" s="70">
        <v>2400</v>
      </c>
      <c r="C4" s="60"/>
      <c r="D4" s="56">
        <f>ROUND(B4*C4,2)</f>
        <v>0</v>
      </c>
      <c r="E4" s="3"/>
      <c r="F4" s="3"/>
      <c r="G4" s="3"/>
      <c r="H4" s="3"/>
      <c r="I4" s="3"/>
      <c r="J4" s="3"/>
      <c r="K4" s="3"/>
    </row>
    <row r="5" spans="1:11" ht="45.75" thickBot="1" x14ac:dyDescent="0.3">
      <c r="A5" s="52" t="s">
        <v>58</v>
      </c>
      <c r="B5" s="71">
        <v>6500</v>
      </c>
      <c r="C5" s="61"/>
      <c r="D5" s="57">
        <f>ROUND(B5*C5,2)</f>
        <v>0</v>
      </c>
      <c r="E5" s="3"/>
      <c r="F5" s="3"/>
      <c r="G5" s="3"/>
      <c r="H5" s="3"/>
      <c r="I5" s="3"/>
      <c r="J5" s="3"/>
      <c r="K5" s="3"/>
    </row>
    <row r="6" spans="1:11" ht="27" customHeight="1" thickBot="1" x14ac:dyDescent="0.3">
      <c r="A6" s="68" t="s">
        <v>52</v>
      </c>
      <c r="B6" s="3"/>
      <c r="C6" s="3"/>
      <c r="D6" s="67">
        <f>SUM(D4:D5)</f>
        <v>0</v>
      </c>
      <c r="E6" s="3"/>
      <c r="F6" s="3"/>
      <c r="G6" s="3"/>
      <c r="H6" s="3"/>
      <c r="I6" s="3"/>
      <c r="J6" s="3"/>
      <c r="K6" s="3"/>
    </row>
    <row r="7" spans="1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104" t="s">
        <v>1</v>
      </c>
      <c r="B8" s="105"/>
      <c r="C8" s="10" t="s">
        <v>7</v>
      </c>
      <c r="D8" s="11"/>
      <c r="E8" s="3"/>
      <c r="F8" s="3"/>
      <c r="G8" s="3"/>
      <c r="H8" s="3"/>
      <c r="I8" s="3"/>
      <c r="J8" s="3"/>
      <c r="K8" s="3"/>
    </row>
    <row r="9" spans="1:11" x14ac:dyDescent="0.25">
      <c r="A9" s="106"/>
      <c r="B9" s="107"/>
      <c r="C9" s="10" t="s">
        <v>8</v>
      </c>
      <c r="D9" s="6">
        <f>ROUND(D8*0.2,2)</f>
        <v>0</v>
      </c>
      <c r="E9" s="3"/>
      <c r="F9" s="3"/>
      <c r="G9" s="3"/>
      <c r="H9" s="3"/>
      <c r="I9" s="3"/>
      <c r="J9" s="3"/>
      <c r="K9" s="3"/>
    </row>
    <row r="10" spans="1:11" x14ac:dyDescent="0.25">
      <c r="A10" s="108"/>
      <c r="B10" s="109"/>
      <c r="C10" s="10" t="s">
        <v>2</v>
      </c>
      <c r="D10" s="6">
        <f>ROUND(D8+D9,2)</f>
        <v>0</v>
      </c>
      <c r="E10" s="3"/>
      <c r="F10" s="3"/>
      <c r="G10" s="3"/>
      <c r="H10" s="3"/>
      <c r="I10" s="3"/>
      <c r="J10" s="3"/>
      <c r="K10" s="3"/>
    </row>
    <row r="11" spans="1:11" ht="15.75" thickBot="1" x14ac:dyDescent="0.3">
      <c r="A11" s="1"/>
      <c r="B11" s="2"/>
      <c r="C11" s="1"/>
      <c r="D11" s="1"/>
      <c r="E11" s="3"/>
      <c r="F11" s="3"/>
      <c r="G11" s="3"/>
      <c r="H11" s="3"/>
      <c r="I11" s="3"/>
      <c r="J11" s="3"/>
      <c r="K11" s="3"/>
    </row>
    <row r="12" spans="1:11" ht="30.75" thickBot="1" x14ac:dyDescent="0.3">
      <c r="A12" s="112" t="s">
        <v>49</v>
      </c>
      <c r="B12" s="113"/>
      <c r="C12" s="58" t="s">
        <v>15</v>
      </c>
      <c r="D12" s="59" t="s">
        <v>43</v>
      </c>
      <c r="E12" s="3"/>
      <c r="F12" s="3"/>
      <c r="G12" s="3"/>
      <c r="H12" s="3"/>
      <c r="I12" s="3"/>
      <c r="J12" s="3"/>
      <c r="K12" s="3"/>
    </row>
    <row r="13" spans="1:11" x14ac:dyDescent="0.25">
      <c r="A13" s="114" t="s">
        <v>9</v>
      </c>
      <c r="B13" s="115"/>
      <c r="C13" s="45" t="s">
        <v>33</v>
      </c>
      <c r="D13" s="46" t="s">
        <v>33</v>
      </c>
      <c r="E13" s="3"/>
      <c r="F13" s="3"/>
      <c r="G13" s="3"/>
      <c r="H13" s="3"/>
      <c r="I13" s="3"/>
      <c r="J13" s="3"/>
      <c r="K13" s="3"/>
    </row>
    <row r="14" spans="1:11" x14ac:dyDescent="0.25">
      <c r="A14" s="98" t="s">
        <v>11</v>
      </c>
      <c r="B14" s="99"/>
      <c r="C14" s="26">
        <f>'percentuálne limity'!C6</f>
        <v>2.5000000000000001E-2</v>
      </c>
      <c r="D14" s="21">
        <f>ROUND(D10*C14,2)</f>
        <v>0</v>
      </c>
      <c r="E14" s="3"/>
      <c r="F14" s="3"/>
      <c r="G14" s="3"/>
      <c r="H14" s="3"/>
      <c r="I14" s="3"/>
      <c r="J14" s="3"/>
      <c r="K14" s="3"/>
    </row>
    <row r="15" spans="1:11" x14ac:dyDescent="0.25">
      <c r="A15" s="98" t="s">
        <v>12</v>
      </c>
      <c r="B15" s="99"/>
      <c r="C15" s="26">
        <f>'percentuálne limity'!C7</f>
        <v>0.3</v>
      </c>
      <c r="D15" s="21">
        <f>ROUND(D10*C15,2)</f>
        <v>0</v>
      </c>
      <c r="E15" s="3"/>
      <c r="F15" s="3"/>
      <c r="G15" s="3"/>
      <c r="H15" s="3"/>
      <c r="I15" s="3"/>
      <c r="J15" s="3"/>
      <c r="K15" s="3"/>
    </row>
    <row r="16" spans="1:11" x14ac:dyDescent="0.25">
      <c r="A16" s="98" t="s">
        <v>13</v>
      </c>
      <c r="B16" s="99"/>
      <c r="C16" s="26">
        <f>IF(D8&lt;='percentuálne limity'!$E$9,'percentuálne limity'!$C$9,IF(D8&gt;='percentuálne limity'!$D$11,'percentuálne limity'!$C$11,'percentuálne limity'!$C$10))</f>
        <v>1.4999999999999999E-2</v>
      </c>
      <c r="D16" s="21">
        <f>ROUND(D10*C16,2)</f>
        <v>0</v>
      </c>
      <c r="E16" s="3"/>
      <c r="F16" s="3"/>
      <c r="G16" s="3"/>
      <c r="H16" s="3"/>
      <c r="I16" s="3"/>
      <c r="J16" s="3"/>
      <c r="K16" s="3"/>
    </row>
    <row r="17" spans="1:11" x14ac:dyDescent="0.25">
      <c r="A17" s="98" t="s">
        <v>27</v>
      </c>
      <c r="B17" s="99"/>
      <c r="C17" s="26">
        <f>IF((D8)&lt;='percentuálne limity'!$E$12,'percentuálne limity'!$C$12,IF((D8)&gt;='percentuálne limity'!$D$14,'percentuálne limity'!$C$14,'percentuálne limity'!$C$13))</f>
        <v>2.9000000000000001E-2</v>
      </c>
      <c r="D17" s="21">
        <f>ROUND((D10+D15)*C17,2)</f>
        <v>0</v>
      </c>
      <c r="E17" s="3"/>
      <c r="F17" s="3"/>
      <c r="G17" s="3"/>
      <c r="H17" s="3"/>
      <c r="I17" s="3"/>
      <c r="J17" s="3"/>
      <c r="K17" s="3"/>
    </row>
    <row r="18" spans="1:11" ht="38.25" customHeight="1" x14ac:dyDescent="0.25">
      <c r="A18" s="120" t="s">
        <v>61</v>
      </c>
      <c r="B18" s="121"/>
      <c r="C18" s="75" t="s">
        <v>33</v>
      </c>
      <c r="D18" s="74"/>
      <c r="E18" s="87"/>
      <c r="F18" s="3"/>
      <c r="G18" s="3"/>
      <c r="H18" s="3"/>
      <c r="I18" s="3"/>
      <c r="J18" s="3"/>
      <c r="K18" s="3"/>
    </row>
    <row r="19" spans="1:11" ht="15.75" thickBot="1" x14ac:dyDescent="0.3">
      <c r="A19" s="100" t="s">
        <v>54</v>
      </c>
      <c r="B19" s="101"/>
      <c r="C19" s="43" t="s">
        <v>33</v>
      </c>
      <c r="D19" s="44">
        <f>SUM(D10,D14:D18)</f>
        <v>0</v>
      </c>
      <c r="E19" s="3"/>
      <c r="F19" s="3"/>
      <c r="G19" s="3"/>
      <c r="H19" s="3"/>
      <c r="I19" s="3"/>
      <c r="J19" s="3"/>
      <c r="K19" s="3"/>
    </row>
    <row r="20" spans="1:11" ht="15.75" thickBot="1" x14ac:dyDescent="0.3">
      <c r="A20" s="110" t="s">
        <v>55</v>
      </c>
      <c r="B20" s="111"/>
      <c r="C20" s="65"/>
      <c r="D20" s="66">
        <f>ROUND(D19/1.2,2)</f>
        <v>0</v>
      </c>
      <c r="E20" s="3"/>
      <c r="F20" s="3"/>
      <c r="G20" s="3"/>
      <c r="H20" s="3"/>
      <c r="I20" s="3"/>
      <c r="J20" s="3"/>
      <c r="K20" s="3"/>
    </row>
    <row r="21" spans="1:11" x14ac:dyDescent="0.25">
      <c r="A21" s="102" t="s">
        <v>10</v>
      </c>
      <c r="B21" s="103"/>
      <c r="C21" s="42" t="s">
        <v>33</v>
      </c>
      <c r="D21" s="42" t="s">
        <v>33</v>
      </c>
      <c r="E21" s="3"/>
      <c r="F21" s="3"/>
      <c r="G21" s="3"/>
      <c r="H21" s="3"/>
      <c r="I21" s="3"/>
      <c r="J21" s="3"/>
      <c r="K21" s="3"/>
    </row>
    <row r="22" spans="1:11" x14ac:dyDescent="0.25">
      <c r="A22" s="94" t="s">
        <v>44</v>
      </c>
      <c r="B22" s="95"/>
      <c r="C22" s="62">
        <f>IF(D20&lt;='percentuálne limity'!$E$18,'percentuálne limity'!$C$18,IF(D20&gt;='percentuálne limity'!$D$20,'percentuálne limity'!$C$20,'percentuálne limity'!$C$19))</f>
        <v>2.9000000000000001E-2</v>
      </c>
      <c r="D22" s="63">
        <f>ROUND(D19*C22,2)</f>
        <v>0</v>
      </c>
      <c r="E22" s="3"/>
      <c r="F22" s="3"/>
      <c r="G22" s="3"/>
      <c r="H22" s="3"/>
      <c r="I22" s="3"/>
      <c r="J22" s="3"/>
      <c r="K22" s="3"/>
    </row>
    <row r="23" spans="1:11" ht="66.75" customHeight="1" x14ac:dyDescent="0.25">
      <c r="A23" s="120" t="s">
        <v>62</v>
      </c>
      <c r="B23" s="121"/>
      <c r="C23" s="75" t="s">
        <v>57</v>
      </c>
      <c r="D23" s="63"/>
      <c r="E23" s="3"/>
      <c r="F23" s="3"/>
      <c r="G23" s="3"/>
      <c r="H23" s="3"/>
      <c r="I23" s="3"/>
      <c r="J23" s="3"/>
      <c r="K23" s="3"/>
    </row>
    <row r="24" spans="1:11" x14ac:dyDescent="0.25">
      <c r="A24" s="94" t="s">
        <v>36</v>
      </c>
      <c r="B24" s="95"/>
      <c r="C24" s="62">
        <f>IF(D20&lt;='percentuálne limity'!$E$21,'percentuálne limity'!$C$21,IF(D20&gt;='percentuálne limity'!$D$23,'percentuálne limity'!$C$23,'percentuálne limity'!$C$22))</f>
        <v>5.0000000000000001E-3</v>
      </c>
      <c r="D24" s="63">
        <f>ROUND(D19*C24,2)</f>
        <v>0</v>
      </c>
      <c r="E24" s="3"/>
      <c r="F24" s="3"/>
      <c r="G24" s="3"/>
      <c r="H24" s="3"/>
      <c r="I24" s="3"/>
      <c r="J24" s="3"/>
      <c r="K24" s="3"/>
    </row>
    <row r="25" spans="1:11" ht="48" x14ac:dyDescent="0.25">
      <c r="A25" s="94" t="s">
        <v>45</v>
      </c>
      <c r="B25" s="95"/>
      <c r="C25" s="75" t="s">
        <v>57</v>
      </c>
      <c r="D25" s="63">
        <f>ROUND(D22-D24-D26-D23,2)</f>
        <v>0</v>
      </c>
      <c r="E25" s="3"/>
      <c r="F25" s="3"/>
      <c r="G25" s="3"/>
      <c r="H25" s="3"/>
      <c r="I25" s="3"/>
      <c r="J25" s="3"/>
      <c r="K25" s="3"/>
    </row>
    <row r="26" spans="1:11" x14ac:dyDescent="0.25">
      <c r="A26" s="63" t="s">
        <v>39</v>
      </c>
      <c r="B26" s="64" t="s">
        <v>46</v>
      </c>
      <c r="C26" s="92"/>
      <c r="D26" s="63">
        <f>IF(C26="",0,VLOOKUP(C26,'percentuálne limity'!$B$26:$C$31,2,FALSE))</f>
        <v>0</v>
      </c>
      <c r="E26" s="3"/>
      <c r="F26" s="3"/>
      <c r="G26" s="3"/>
      <c r="H26" s="3"/>
      <c r="I26" s="3"/>
      <c r="J26" s="3"/>
      <c r="K26" s="3"/>
    </row>
    <row r="27" spans="1:11" ht="15.75" thickBot="1" x14ac:dyDescent="0.3">
      <c r="A27" s="96" t="s">
        <v>14</v>
      </c>
      <c r="B27" s="97"/>
      <c r="C27" s="47" t="s">
        <v>33</v>
      </c>
      <c r="D27" s="48">
        <f>SUM(D23:D26)</f>
        <v>0</v>
      </c>
    </row>
    <row r="28" spans="1:11" ht="16.5" thickBot="1" x14ac:dyDescent="0.3">
      <c r="A28" s="118" t="s">
        <v>59</v>
      </c>
      <c r="B28" s="119"/>
      <c r="C28" s="49"/>
      <c r="D28" s="50">
        <f>D19+D27</f>
        <v>0</v>
      </c>
    </row>
    <row r="29" spans="1:11" ht="15.75" thickBot="1" x14ac:dyDescent="0.3">
      <c r="A29" s="3"/>
      <c r="B29" s="3"/>
      <c r="C29" s="3"/>
      <c r="D29" s="3"/>
    </row>
    <row r="30" spans="1:11" ht="66.75" customHeight="1" thickBot="1" x14ac:dyDescent="0.3">
      <c r="A30" s="116" t="s">
        <v>47</v>
      </c>
      <c r="B30" s="117"/>
      <c r="C30" s="117"/>
      <c r="D30" s="51" t="str">
        <f>IF(D28&lt;=D6,"rozpočet OK","COV sú vyššie ako rozpočet vypočítaný na základe benchmarku o:")</f>
        <v>rozpočet OK</v>
      </c>
      <c r="E30" s="76" t="str">
        <f>IF(D30="COV sú vyššie ako rozpočet vypočítaný na základe benchmarku o:",D28-D6,"")</f>
        <v/>
      </c>
    </row>
  </sheetData>
  <mergeCells count="19">
    <mergeCell ref="A15:B15"/>
    <mergeCell ref="A16:B16"/>
    <mergeCell ref="A17:B17"/>
    <mergeCell ref="A19:B19"/>
    <mergeCell ref="A21:B21"/>
    <mergeCell ref="A20:B20"/>
    <mergeCell ref="A18:B18"/>
    <mergeCell ref="A1:D1"/>
    <mergeCell ref="A8:B10"/>
    <mergeCell ref="A12:B12"/>
    <mergeCell ref="A13:B13"/>
    <mergeCell ref="A14:B14"/>
    <mergeCell ref="A25:B25"/>
    <mergeCell ref="A27:B27"/>
    <mergeCell ref="A28:B28"/>
    <mergeCell ref="A30:C30"/>
    <mergeCell ref="A22:B22"/>
    <mergeCell ref="A23:B23"/>
    <mergeCell ref="A24:B24"/>
  </mergeCells>
  <conditionalFormatting sqref="D30">
    <cfRule type="containsText" dxfId="3" priority="2" operator="containsText" text="COV sú vyššie ako rozpočet vypočítaný na základe benchmarku o:">
      <formula>NOT(ISERROR(SEARCH("COV sú vyššie ako rozpočet vypočítaný na základe benchmarku o:",D30)))</formula>
    </cfRule>
    <cfRule type="containsText" dxfId="2" priority="3" operator="containsText" text="COV sú vyššie ako rozpočet vyrátaný na základe benchmarku!">
      <formula>NOT(ISERROR(SEARCH("COV sú vyššie ako rozpočet vyrátaný na základe benchmarku!",D30)))</formula>
    </cfRule>
  </conditionalFormatting>
  <conditionalFormatting sqref="E30">
    <cfRule type="notContainsBlanks" dxfId="1" priority="4">
      <formula>LEN(TRIM(E30))&gt;0</formula>
    </cfRule>
  </conditionalFormatting>
  <conditionalFormatting sqref="E18">
    <cfRule type="containsText" dxfId="0" priority="1" operator="containsText" text="CHYBA,suma presahuje limit maximálnej sumy nepriamych výdavkov">
      <formula>NOT(ISERROR(SEARCH("CHYBA,suma presahuje limit maximálnej sumy nepriamych výdavkov",E18)))</formula>
    </cfRule>
  </conditionalFormatting>
  <dataValidations count="1">
    <dataValidation type="list" allowBlank="1" showInputMessage="1" showErrorMessage="1" sqref="C26">
      <formula1>IaK</formula1>
    </dataValidation>
  </dataValidation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&amp;LPríručka k oprávnenosti výdavkov pre NP a DOP verzia 0.2
Príloha č. 4 Výpočet finančných a percentuálnych limitov&amp;CStrana &amp;P z 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pane ySplit="1" topLeftCell="A11" activePane="bottomLeft" state="frozen"/>
      <selection activeCell="H16" sqref="H16"/>
      <selection pane="bottomLeft" activeCell="C32" sqref="C32"/>
    </sheetView>
  </sheetViews>
  <sheetFormatPr defaultRowHeight="15" x14ac:dyDescent="0.25"/>
  <cols>
    <col min="1" max="1" width="34.5703125" style="13" customWidth="1"/>
    <col min="2" max="2" width="23.7109375" style="13" customWidth="1"/>
    <col min="3" max="3" width="13.7109375" style="3" customWidth="1"/>
    <col min="4" max="4" width="17.42578125" style="15" customWidth="1"/>
    <col min="5" max="5" width="16.5703125" style="3" customWidth="1"/>
    <col min="6" max="16384" width="9.140625" style="3"/>
  </cols>
  <sheetData>
    <row r="1" spans="1:5" ht="43.5" customHeight="1" x14ac:dyDescent="0.25">
      <c r="A1" s="122" t="s">
        <v>60</v>
      </c>
      <c r="B1" s="122"/>
      <c r="C1" s="122"/>
      <c r="D1" s="122"/>
      <c r="E1" s="122"/>
    </row>
    <row r="2" spans="1:5" ht="15.75" thickBot="1" x14ac:dyDescent="0.3"/>
    <row r="3" spans="1:5" ht="30" customHeight="1" thickBot="1" x14ac:dyDescent="0.3">
      <c r="A3" s="139" t="s">
        <v>19</v>
      </c>
      <c r="B3" s="140"/>
      <c r="C3" s="140"/>
      <c r="D3" s="140"/>
      <c r="E3" s="141"/>
    </row>
    <row r="4" spans="1:5" x14ac:dyDescent="0.25">
      <c r="A4" s="144" t="s">
        <v>21</v>
      </c>
      <c r="B4" s="123" t="s">
        <v>22</v>
      </c>
      <c r="C4" s="123" t="s">
        <v>23</v>
      </c>
      <c r="D4" s="123" t="s">
        <v>28</v>
      </c>
      <c r="E4" s="143"/>
    </row>
    <row r="5" spans="1:5" ht="15.75" thickBot="1" x14ac:dyDescent="0.3">
      <c r="A5" s="145"/>
      <c r="B5" s="124"/>
      <c r="C5" s="124"/>
      <c r="D5" s="86" t="s">
        <v>24</v>
      </c>
      <c r="E5" s="39" t="s">
        <v>25</v>
      </c>
    </row>
    <row r="6" spans="1:5" ht="45" x14ac:dyDescent="0.25">
      <c r="A6" s="32" t="s">
        <v>11</v>
      </c>
      <c r="B6" s="36" t="s">
        <v>20</v>
      </c>
      <c r="C6" s="33">
        <v>2.5000000000000001E-2</v>
      </c>
      <c r="D6" s="37" t="s">
        <v>33</v>
      </c>
      <c r="E6" s="38" t="s">
        <v>33</v>
      </c>
    </row>
    <row r="7" spans="1:5" ht="45" x14ac:dyDescent="0.25">
      <c r="A7" s="19" t="s">
        <v>12</v>
      </c>
      <c r="B7" s="5" t="s">
        <v>20</v>
      </c>
      <c r="C7" s="17">
        <v>0.3</v>
      </c>
      <c r="D7" s="85" t="s">
        <v>33</v>
      </c>
      <c r="E7" s="20" t="s">
        <v>33</v>
      </c>
    </row>
    <row r="8" spans="1:5" ht="33" customHeight="1" x14ac:dyDescent="0.25">
      <c r="A8" s="142" t="s">
        <v>33</v>
      </c>
      <c r="B8" s="126"/>
      <c r="C8" s="126"/>
      <c r="D8" s="137" t="s">
        <v>29</v>
      </c>
      <c r="E8" s="138"/>
    </row>
    <row r="9" spans="1:5" x14ac:dyDescent="0.25">
      <c r="A9" s="125" t="s">
        <v>13</v>
      </c>
      <c r="B9" s="126" t="s">
        <v>35</v>
      </c>
      <c r="C9" s="17">
        <v>1.4999999999999999E-2</v>
      </c>
      <c r="D9" s="18">
        <v>0</v>
      </c>
      <c r="E9" s="21">
        <v>349999.99</v>
      </c>
    </row>
    <row r="10" spans="1:5" x14ac:dyDescent="0.25">
      <c r="A10" s="125"/>
      <c r="B10" s="126"/>
      <c r="C10" s="17">
        <v>1.0999999999999999E-2</v>
      </c>
      <c r="D10" s="18">
        <v>350000</v>
      </c>
      <c r="E10" s="21">
        <v>999999.99</v>
      </c>
    </row>
    <row r="11" spans="1:5" x14ac:dyDescent="0.25">
      <c r="A11" s="125"/>
      <c r="B11" s="126"/>
      <c r="C11" s="17">
        <v>7.0000000000000001E-3</v>
      </c>
      <c r="D11" s="18">
        <v>1000000</v>
      </c>
      <c r="E11" s="22" t="s">
        <v>26</v>
      </c>
    </row>
    <row r="12" spans="1:5" x14ac:dyDescent="0.25">
      <c r="A12" s="125" t="s">
        <v>27</v>
      </c>
      <c r="B12" s="126" t="s">
        <v>34</v>
      </c>
      <c r="C12" s="17">
        <v>2.9000000000000001E-2</v>
      </c>
      <c r="D12" s="18">
        <v>0</v>
      </c>
      <c r="E12" s="21">
        <v>349999.99</v>
      </c>
    </row>
    <row r="13" spans="1:5" x14ac:dyDescent="0.25">
      <c r="A13" s="125"/>
      <c r="B13" s="126"/>
      <c r="C13" s="17">
        <v>2.5000000000000001E-2</v>
      </c>
      <c r="D13" s="18">
        <v>350000</v>
      </c>
      <c r="E13" s="21">
        <v>999999.99</v>
      </c>
    </row>
    <row r="14" spans="1:5" ht="15.75" thickBot="1" x14ac:dyDescent="0.3">
      <c r="A14" s="135"/>
      <c r="B14" s="136"/>
      <c r="C14" s="23">
        <v>1.9E-2</v>
      </c>
      <c r="D14" s="24">
        <v>1000000</v>
      </c>
      <c r="E14" s="25" t="s">
        <v>26</v>
      </c>
    </row>
    <row r="15" spans="1:5" ht="15.75" thickBot="1" x14ac:dyDescent="0.3">
      <c r="A15" s="88"/>
      <c r="B15" s="16"/>
      <c r="C15" s="89"/>
      <c r="D15" s="90"/>
      <c r="E15" s="91"/>
    </row>
    <row r="16" spans="1:5" ht="30" customHeight="1" thickBot="1" x14ac:dyDescent="0.3">
      <c r="A16" s="139" t="s">
        <v>30</v>
      </c>
      <c r="B16" s="140"/>
      <c r="C16" s="140"/>
      <c r="D16" s="140"/>
      <c r="E16" s="141"/>
    </row>
    <row r="17" spans="1:10" ht="33" customHeight="1" thickBot="1" x14ac:dyDescent="0.3">
      <c r="A17" s="40" t="s">
        <v>21</v>
      </c>
      <c r="B17" s="41" t="s">
        <v>22</v>
      </c>
      <c r="C17" s="41" t="s">
        <v>23</v>
      </c>
      <c r="D17" s="131" t="s">
        <v>32</v>
      </c>
      <c r="E17" s="132"/>
    </row>
    <row r="18" spans="1:10" x14ac:dyDescent="0.25">
      <c r="A18" s="133" t="s">
        <v>31</v>
      </c>
      <c r="B18" s="134" t="s">
        <v>34</v>
      </c>
      <c r="C18" s="33">
        <v>2.9000000000000001E-2</v>
      </c>
      <c r="D18" s="34">
        <v>0</v>
      </c>
      <c r="E18" s="35">
        <v>349999.99</v>
      </c>
    </row>
    <row r="19" spans="1:10" x14ac:dyDescent="0.25">
      <c r="A19" s="125"/>
      <c r="B19" s="126"/>
      <c r="C19" s="17">
        <v>0.02</v>
      </c>
      <c r="D19" s="18">
        <v>350000</v>
      </c>
      <c r="E19" s="21">
        <v>999999.99</v>
      </c>
    </row>
    <row r="20" spans="1:10" x14ac:dyDescent="0.25">
      <c r="A20" s="125"/>
      <c r="B20" s="126"/>
      <c r="C20" s="17">
        <v>1.6E-2</v>
      </c>
      <c r="D20" s="18">
        <v>1000000</v>
      </c>
      <c r="E20" s="22" t="s">
        <v>26</v>
      </c>
    </row>
    <row r="21" spans="1:10" x14ac:dyDescent="0.25">
      <c r="A21" s="125" t="s">
        <v>37</v>
      </c>
      <c r="B21" s="126" t="s">
        <v>34</v>
      </c>
      <c r="C21" s="17">
        <v>5.0000000000000001E-3</v>
      </c>
      <c r="D21" s="18">
        <v>0</v>
      </c>
      <c r="E21" s="21">
        <v>349999.99</v>
      </c>
    </row>
    <row r="22" spans="1:10" x14ac:dyDescent="0.25">
      <c r="A22" s="125"/>
      <c r="B22" s="126"/>
      <c r="C22" s="17">
        <v>3.5000000000000001E-3</v>
      </c>
      <c r="D22" s="18">
        <v>350000</v>
      </c>
      <c r="E22" s="21">
        <v>999999.99</v>
      </c>
    </row>
    <row r="23" spans="1:10" x14ac:dyDescent="0.25">
      <c r="A23" s="125"/>
      <c r="B23" s="126"/>
      <c r="C23" s="17">
        <v>2E-3</v>
      </c>
      <c r="D23" s="18">
        <v>1000000</v>
      </c>
      <c r="E23" s="22" t="s">
        <v>26</v>
      </c>
    </row>
    <row r="24" spans="1:10" ht="30.75" thickBot="1" x14ac:dyDescent="0.3">
      <c r="A24" s="72" t="s">
        <v>38</v>
      </c>
      <c r="B24" s="77" t="s">
        <v>16</v>
      </c>
      <c r="C24" s="73" t="s">
        <v>33</v>
      </c>
      <c r="D24" s="78" t="s">
        <v>33</v>
      </c>
      <c r="E24" s="79" t="s">
        <v>33</v>
      </c>
    </row>
    <row r="25" spans="1:10" ht="26.25" customHeight="1" thickBot="1" x14ac:dyDescent="0.3">
      <c r="A25" s="40" t="s">
        <v>21</v>
      </c>
      <c r="B25" s="41" t="s">
        <v>22</v>
      </c>
      <c r="C25" s="83" t="s">
        <v>40</v>
      </c>
      <c r="D25" s="129" t="s">
        <v>33</v>
      </c>
      <c r="E25" s="130"/>
      <c r="J25" s="84"/>
    </row>
    <row r="26" spans="1:10" x14ac:dyDescent="0.25">
      <c r="A26" s="127" t="s">
        <v>39</v>
      </c>
      <c r="B26" s="80" t="s">
        <v>56</v>
      </c>
      <c r="C26" s="34">
        <v>0</v>
      </c>
      <c r="D26" s="81" t="s">
        <v>33</v>
      </c>
      <c r="E26" s="82" t="s">
        <v>33</v>
      </c>
    </row>
    <row r="27" spans="1:10" x14ac:dyDescent="0.25">
      <c r="A27" s="127"/>
      <c r="B27" s="5" t="s">
        <v>0</v>
      </c>
      <c r="C27" s="18">
        <v>600</v>
      </c>
      <c r="D27" s="27" t="s">
        <v>33</v>
      </c>
      <c r="E27" s="28" t="s">
        <v>33</v>
      </c>
    </row>
    <row r="28" spans="1:10" x14ac:dyDescent="0.25">
      <c r="A28" s="127"/>
      <c r="B28" s="5" t="s">
        <v>41</v>
      </c>
      <c r="C28" s="18">
        <v>400</v>
      </c>
      <c r="D28" s="27"/>
      <c r="E28" s="28"/>
    </row>
    <row r="29" spans="1:10" x14ac:dyDescent="0.25">
      <c r="A29" s="127"/>
      <c r="B29" s="5" t="s">
        <v>42</v>
      </c>
      <c r="C29" s="18">
        <v>30</v>
      </c>
      <c r="D29" s="27"/>
      <c r="E29" s="28"/>
    </row>
    <row r="30" spans="1:10" ht="30" x14ac:dyDescent="0.25">
      <c r="A30" s="127"/>
      <c r="B30" s="5" t="s">
        <v>63</v>
      </c>
      <c r="C30" s="18">
        <v>1000</v>
      </c>
      <c r="D30" s="27" t="s">
        <v>33</v>
      </c>
      <c r="E30" s="28" t="s">
        <v>33</v>
      </c>
    </row>
    <row r="31" spans="1:10" ht="45.75" thickBot="1" x14ac:dyDescent="0.3">
      <c r="A31" s="128"/>
      <c r="B31" s="29" t="s">
        <v>64</v>
      </c>
      <c r="C31" s="24">
        <v>1030</v>
      </c>
      <c r="D31" s="30" t="s">
        <v>33</v>
      </c>
      <c r="E31" s="31" t="s">
        <v>33</v>
      </c>
    </row>
    <row r="32" spans="1:10" x14ac:dyDescent="0.25">
      <c r="C32" s="14"/>
      <c r="D32" s="12"/>
      <c r="E32" s="8"/>
    </row>
    <row r="33" spans="3:5" x14ac:dyDescent="0.25">
      <c r="C33" s="14"/>
      <c r="D33" s="12"/>
      <c r="E33" s="8"/>
    </row>
    <row r="34" spans="3:5" x14ac:dyDescent="0.25">
      <c r="C34" s="14"/>
      <c r="D34" s="12"/>
      <c r="E34" s="8"/>
    </row>
    <row r="35" spans="3:5" x14ac:dyDescent="0.25">
      <c r="C35" s="14"/>
      <c r="D35" s="12"/>
      <c r="E35" s="8"/>
    </row>
    <row r="36" spans="3:5" x14ac:dyDescent="0.25">
      <c r="C36" s="14"/>
      <c r="D36" s="12"/>
      <c r="E36" s="8"/>
    </row>
    <row r="37" spans="3:5" x14ac:dyDescent="0.25">
      <c r="C37" s="14"/>
      <c r="D37" s="12"/>
      <c r="E37" s="8"/>
    </row>
    <row r="38" spans="3:5" x14ac:dyDescent="0.25">
      <c r="C38" s="14"/>
      <c r="D38" s="12"/>
      <c r="E38" s="8"/>
    </row>
    <row r="39" spans="3:5" x14ac:dyDescent="0.25">
      <c r="C39" s="14"/>
      <c r="D39" s="12"/>
      <c r="E39" s="8"/>
    </row>
    <row r="40" spans="3:5" x14ac:dyDescent="0.25">
      <c r="C40" s="14"/>
      <c r="D40" s="12"/>
      <c r="E40" s="8"/>
    </row>
    <row r="41" spans="3:5" x14ac:dyDescent="0.25">
      <c r="C41" s="14"/>
      <c r="D41" s="12"/>
      <c r="E41" s="8"/>
    </row>
    <row r="42" spans="3:5" x14ac:dyDescent="0.25">
      <c r="C42" s="14"/>
      <c r="D42" s="12"/>
      <c r="E42" s="8"/>
    </row>
    <row r="43" spans="3:5" x14ac:dyDescent="0.25">
      <c r="C43" s="14"/>
      <c r="D43" s="12"/>
      <c r="E43" s="8"/>
    </row>
    <row r="44" spans="3:5" x14ac:dyDescent="0.25">
      <c r="C44" s="14"/>
    </row>
    <row r="45" spans="3:5" x14ac:dyDescent="0.25">
      <c r="C45" s="14"/>
    </row>
  </sheetData>
  <mergeCells count="20">
    <mergeCell ref="A1:E1"/>
    <mergeCell ref="A21:A23"/>
    <mergeCell ref="B21:B23"/>
    <mergeCell ref="D17:E17"/>
    <mergeCell ref="A18:A20"/>
    <mergeCell ref="B18:B20"/>
    <mergeCell ref="A12:A14"/>
    <mergeCell ref="B12:B14"/>
    <mergeCell ref="D8:E8"/>
    <mergeCell ref="A3:E3"/>
    <mergeCell ref="A16:E16"/>
    <mergeCell ref="A8:C8"/>
    <mergeCell ref="D4:E4"/>
    <mergeCell ref="A4:A5"/>
    <mergeCell ref="B4:B5"/>
    <mergeCell ref="C4:C5"/>
    <mergeCell ref="A9:A11"/>
    <mergeCell ref="B9:B11"/>
    <mergeCell ref="A26:A31"/>
    <mergeCell ref="D25:E25"/>
  </mergeCells>
  <pageMargins left="0.70866141732283472" right="0.70866141732283472" top="1.1417322834645669" bottom="0.74803149606299213" header="0.31496062992125984" footer="0.31496062992125984"/>
  <pageSetup paperSize="9" scale="70" orientation="portrait" r:id="rId1"/>
  <headerFooter>
    <oddHeader>&amp;L&amp;G&amp;R&amp;G</oddHeader>
    <oddFooter>&amp;LPríručka k oprávnenosti výdavkov pre NP a DOP verzia 0.2
Príloha č. 4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F13A44-2D62-4D85-AA5B-861E37905B7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61385F4-7164-4311-BA12-F5F9A2FD07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62CD2C-8A5B-4099-906D-4B08EC9500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výstavba</vt:lpstr>
      <vt:lpstr>rekonštrukcia</vt:lpstr>
      <vt:lpstr>percentuálne limity</vt:lpstr>
      <vt:lpstr>IaK</vt:lpstr>
      <vt:lpstr>Informovanie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2016-08-25T10:30:34Z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